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tabRatio="910" activeTab="0"/>
  </bookViews>
  <sheets>
    <sheet name="制程产能表1" sheetId="1" r:id="rId1"/>
  </sheets>
  <definedNames>
    <definedName name="AvailableSeconds">#REF!</definedName>
    <definedName name="DailyDemand">#REF!</definedName>
  </definedNames>
  <calcPr fullCalcOnLoad="1"/>
</workbook>
</file>

<file path=xl/sharedStrings.xml><?xml version="1.0" encoding="utf-8"?>
<sst xmlns="http://schemas.openxmlformats.org/spreadsheetml/2006/main" count="42" uniqueCount="42">
  <si>
    <t>零件号</t>
  </si>
  <si>
    <t>L550-01101</t>
  </si>
  <si>
    <t>零件类型</t>
  </si>
  <si>
    <t>铝件</t>
  </si>
  <si>
    <t>每班可用时间（秒）</t>
  </si>
  <si>
    <t>零件名称</t>
  </si>
  <si>
    <t>床身</t>
  </si>
  <si>
    <t>日需求</t>
  </si>
  <si>
    <t>基本时间（分）</t>
  </si>
  <si>
    <t>时间（秒）</t>
  </si>
  <si>
    <t xml:space="preserve"> </t>
  </si>
  <si>
    <t>步骤</t>
  </si>
  <si>
    <t>过程描述</t>
  </si>
  <si>
    <t>机器号</t>
  </si>
  <si>
    <t>手动</t>
  </si>
  <si>
    <t>机器</t>
  </si>
  <si>
    <t>换刀频次</t>
  </si>
  <si>
    <t>每次换刀时间</t>
  </si>
  <si>
    <t>过程产能</t>
  </si>
  <si>
    <t>备注</t>
  </si>
  <si>
    <t>划线</t>
  </si>
  <si>
    <t>粗铣上平面</t>
  </si>
  <si>
    <t>粗铣底平面</t>
  </si>
  <si>
    <t>攻7-M30X1.5</t>
  </si>
  <si>
    <t>精铣导轨面</t>
  </si>
  <si>
    <t>铣四周</t>
  </si>
  <si>
    <t>整箱攻丝</t>
  </si>
  <si>
    <t xml:space="preserve">导轨磨 </t>
  </si>
  <si>
    <t>工时（不包括调机、等待与搬动）</t>
  </si>
  <si>
    <t>总合计工时</t>
  </si>
  <si>
    <t>总计</t>
  </si>
  <si>
    <t xml:space="preserve">换刀时间 </t>
  </si>
  <si>
    <t xml:space="preserve">平均换刀时间 </t>
  </si>
  <si>
    <t xml:space="preserve">总时间 </t>
  </si>
  <si>
    <r>
      <t>改善前</t>
    </r>
    <r>
      <rPr>
        <sz val="12"/>
        <rFont val="微软雅黑"/>
        <family val="2"/>
      </rPr>
      <t>PPH</t>
    </r>
    <r>
      <rPr>
        <sz val="10"/>
        <rFont val="微软雅黑"/>
        <family val="2"/>
      </rPr>
      <t>（单人单小时产量）</t>
    </r>
  </si>
  <si>
    <r>
      <t>改善后</t>
    </r>
    <r>
      <rPr>
        <sz val="12"/>
        <rFont val="微软雅黑"/>
        <family val="2"/>
      </rPr>
      <t>PPH</t>
    </r>
  </si>
  <si>
    <r>
      <t>效率提升</t>
    </r>
    <r>
      <rPr>
        <sz val="12"/>
        <rFont val="微软雅黑"/>
        <family val="2"/>
      </rPr>
      <t>%</t>
    </r>
  </si>
  <si>
    <t>制程产能表</t>
  </si>
  <si>
    <t>主要区域</t>
  </si>
  <si>
    <t>负责人</t>
  </si>
  <si>
    <t>统计</t>
  </si>
  <si>
    <r>
      <t>调机、等待与搬运时间（30</t>
    </r>
    <r>
      <rPr>
        <sz val="12"/>
        <rFont val="微软雅黑"/>
        <family val="2"/>
      </rPr>
      <t>min/</t>
    </r>
    <r>
      <rPr>
        <sz val="10"/>
        <rFont val="微软雅黑"/>
        <family val="2"/>
      </rPr>
      <t>次）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</si>
</sst>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* #,##0_);_(* \(#,##0\);_(* &quot;-&quot;??_);_(@_)"/>
    <numFmt numFmtId="186" formatCode="0.00_);[Red]\(0.00\)"/>
  </numFmts>
  <fonts count="31">
    <font>
      <sz val="12"/>
      <name val="宋体"/>
      <family val="0"/>
    </font>
    <font>
      <sz val="9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6"/>
      <color indexed="36"/>
      <name val="Arial"/>
      <family val="2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6"/>
      <color indexed="12"/>
      <name val="Arial"/>
      <family val="2"/>
    </font>
    <font>
      <b/>
      <sz val="11"/>
      <color indexed="52"/>
      <name val="宋体"/>
      <family val="0"/>
    </font>
    <font>
      <sz val="9"/>
      <name val="微软雅黑"/>
      <family val="2"/>
    </font>
    <font>
      <sz val="12"/>
      <name val="微软雅黑"/>
      <family val="2"/>
    </font>
    <font>
      <b/>
      <sz val="10"/>
      <name val="微软雅黑"/>
      <family val="2"/>
    </font>
    <font>
      <sz val="10"/>
      <name val="微软雅黑"/>
      <family val="2"/>
    </font>
    <font>
      <sz val="8"/>
      <name val="微软雅黑"/>
      <family val="2"/>
    </font>
    <font>
      <i/>
      <sz val="8"/>
      <name val="微软雅黑"/>
      <family val="2"/>
    </font>
    <font>
      <sz val="9"/>
      <name val="宋体"/>
      <family val="0"/>
    </font>
    <font>
      <b/>
      <sz val="16"/>
      <name val="微软雅黑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8" fillId="17" borderId="6" applyNumberFormat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16" borderId="8" applyNumberFormat="0" applyAlignment="0" applyProtection="0"/>
    <xf numFmtId="0" fontId="1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3" fontId="0" fillId="0" borderId="0" xfId="0" applyNumberForma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3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7" fillId="0" borderId="12" xfId="0" applyFont="1" applyBorder="1" applyAlignment="1">
      <alignment horizontal="centerContinuous"/>
    </xf>
    <xf numFmtId="0" fontId="27" fillId="0" borderId="13" xfId="0" applyFont="1" applyBorder="1" applyAlignment="1">
      <alignment horizontal="centerContinuous"/>
    </xf>
    <xf numFmtId="0" fontId="27" fillId="0" borderId="12" xfId="0" applyFont="1" applyBorder="1" applyAlignment="1">
      <alignment horizontal="center"/>
    </xf>
    <xf numFmtId="0" fontId="27" fillId="0" borderId="14" xfId="0" applyFont="1" applyBorder="1" applyAlignment="1">
      <alignment/>
    </xf>
    <xf numFmtId="0" fontId="27" fillId="0" borderId="0" xfId="0" applyFont="1" applyAlignment="1">
      <alignment/>
    </xf>
    <xf numFmtId="0" fontId="27" fillId="0" borderId="15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4" fillId="24" borderId="10" xfId="0" applyFont="1" applyFill="1" applyBorder="1" applyAlignment="1">
      <alignment/>
    </xf>
    <xf numFmtId="185" fontId="24" fillId="0" borderId="10" xfId="51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185" fontId="24" fillId="0" borderId="10" xfId="51" applyNumberFormat="1" applyFont="1" applyFill="1" applyBorder="1" applyAlignment="1">
      <alignment/>
    </xf>
    <xf numFmtId="0" fontId="27" fillId="0" borderId="10" xfId="40" applyFont="1" applyFill="1" applyBorder="1" applyAlignment="1" applyProtection="1">
      <alignment vertical="center" wrapText="1"/>
      <protection locked="0"/>
    </xf>
    <xf numFmtId="0" fontId="24" fillId="0" borderId="10" xfId="0" applyFont="1" applyFill="1" applyBorder="1" applyAlignment="1">
      <alignment vertical="center"/>
    </xf>
    <xf numFmtId="0" fontId="26" fillId="0" borderId="0" xfId="0" applyFont="1" applyAlignment="1">
      <alignment/>
    </xf>
    <xf numFmtId="0" fontId="24" fillId="0" borderId="0" xfId="0" applyFont="1" applyAlignment="1">
      <alignment vertical="center"/>
    </xf>
    <xf numFmtId="0" fontId="27" fillId="0" borderId="18" xfId="0" applyFont="1" applyBorder="1" applyAlignment="1">
      <alignment/>
    </xf>
    <xf numFmtId="0" fontId="27" fillId="0" borderId="18" xfId="0" applyFont="1" applyBorder="1" applyAlignment="1">
      <alignment horizontal="centerContinuous"/>
    </xf>
    <xf numFmtId="0" fontId="23" fillId="0" borderId="10" xfId="0" applyFont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0" xfId="40" applyFont="1" applyFill="1" applyBorder="1" applyAlignment="1" applyProtection="1">
      <alignment vertical="center" wrapText="1"/>
      <protection locked="0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43" fontId="24" fillId="0" borderId="10" xfId="51" applyFont="1" applyBorder="1" applyAlignment="1">
      <alignment horizontal="right"/>
    </xf>
    <xf numFmtId="0" fontId="26" fillId="0" borderId="10" xfId="0" applyFont="1" applyBorder="1" applyAlignment="1">
      <alignment vertical="center"/>
    </xf>
    <xf numFmtId="9" fontId="24" fillId="10" borderId="10" xfId="33" applyFont="1" applyFill="1" applyBorder="1" applyAlignment="1">
      <alignment/>
    </xf>
    <xf numFmtId="0" fontId="27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24" fillId="0" borderId="20" xfId="0" applyFont="1" applyFill="1" applyBorder="1" applyAlignment="1">
      <alignment/>
    </xf>
    <xf numFmtId="186" fontId="24" fillId="0" borderId="10" xfId="51" applyNumberFormat="1" applyFont="1" applyBorder="1" applyAlignment="1">
      <alignment/>
    </xf>
    <xf numFmtId="186" fontId="24" fillId="0" borderId="10" xfId="51" applyNumberFormat="1" applyFont="1" applyBorder="1" applyAlignment="1">
      <alignment horizontal="right"/>
    </xf>
    <xf numFmtId="186" fontId="24" fillId="0" borderId="10" xfId="0" applyNumberFormat="1" applyFont="1" applyBorder="1" applyAlignment="1">
      <alignment/>
    </xf>
    <xf numFmtId="186" fontId="24" fillId="0" borderId="10" xfId="0" applyNumberFormat="1" applyFont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top"/>
    </xf>
    <xf numFmtId="0" fontId="26" fillId="0" borderId="14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3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1685925</xdr:colOff>
      <xdr:row>0</xdr:row>
      <xdr:rowOff>514350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352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145" zoomScaleNormal="145" zoomScalePageLayoutView="0" workbookViewId="0" topLeftCell="A1">
      <selection activeCell="C1" sqref="C1:F1"/>
    </sheetView>
  </sheetViews>
  <sheetFormatPr defaultColWidth="9.00390625" defaultRowHeight="14.25"/>
  <cols>
    <col min="2" max="2" width="22.75390625" style="0" customWidth="1"/>
    <col min="3" max="7" width="7.625" style="0" customWidth="1"/>
    <col min="8" max="8" width="11.125" style="0" customWidth="1"/>
    <col min="9" max="10" width="7.625" style="0" customWidth="1"/>
    <col min="11" max="11" width="27.50390625" style="0" customWidth="1"/>
    <col min="12" max="12" width="8.25390625" style="0" bestFit="1" customWidth="1"/>
  </cols>
  <sheetData>
    <row r="1" spans="1:13" s="1" customFormat="1" ht="41.25" customHeight="1" thickBot="1">
      <c r="A1" s="52"/>
      <c r="B1" s="53"/>
      <c r="C1" s="60" t="s">
        <v>37</v>
      </c>
      <c r="D1" s="60"/>
      <c r="E1" s="60"/>
      <c r="F1" s="60"/>
      <c r="G1" s="6" t="s">
        <v>0</v>
      </c>
      <c r="H1" s="35" t="s">
        <v>1</v>
      </c>
      <c r="I1" s="6" t="s">
        <v>2</v>
      </c>
      <c r="J1" s="6" t="s">
        <v>3</v>
      </c>
      <c r="K1" s="6" t="s">
        <v>4</v>
      </c>
      <c r="L1" s="6" t="s">
        <v>40</v>
      </c>
      <c r="M1" s="8"/>
    </row>
    <row r="2" spans="1:13" s="1" customFormat="1" ht="27" customHeight="1" thickBot="1" thickTop="1">
      <c r="A2" s="9" t="s">
        <v>38</v>
      </c>
      <c r="B2" s="7"/>
      <c r="C2" s="34" t="s">
        <v>39</v>
      </c>
      <c r="D2" s="61"/>
      <c r="E2" s="61"/>
      <c r="F2" s="61"/>
      <c r="G2" s="9" t="s">
        <v>5</v>
      </c>
      <c r="H2" s="36" t="s">
        <v>6</v>
      </c>
      <c r="I2" s="9" t="s">
        <v>7</v>
      </c>
      <c r="J2" s="9">
        <v>480</v>
      </c>
      <c r="K2" s="9"/>
      <c r="L2" s="6"/>
      <c r="M2" s="8"/>
    </row>
    <row r="3" spans="1:13" s="2" customFormat="1" ht="14.25" thickTop="1">
      <c r="A3" s="10"/>
      <c r="B3" s="10"/>
      <c r="C3" s="32"/>
      <c r="D3" s="58" t="s">
        <v>8</v>
      </c>
      <c r="E3" s="59"/>
      <c r="F3" s="33" t="s">
        <v>31</v>
      </c>
      <c r="G3" s="12"/>
      <c r="H3" s="11" t="s">
        <v>9</v>
      </c>
      <c r="I3" s="12"/>
      <c r="J3" s="13" t="s">
        <v>10</v>
      </c>
      <c r="K3" s="14"/>
      <c r="L3" s="38"/>
      <c r="M3" s="15"/>
    </row>
    <row r="4" spans="1:13" s="3" customFormat="1" ht="27">
      <c r="A4" s="16" t="s">
        <v>11</v>
      </c>
      <c r="B4" s="16" t="s">
        <v>12</v>
      </c>
      <c r="C4" s="16" t="s">
        <v>13</v>
      </c>
      <c r="D4" s="17" t="s">
        <v>14</v>
      </c>
      <c r="E4" s="17" t="s">
        <v>15</v>
      </c>
      <c r="F4" s="39" t="s">
        <v>16</v>
      </c>
      <c r="G4" s="43" t="s">
        <v>17</v>
      </c>
      <c r="H4" s="17" t="s">
        <v>32</v>
      </c>
      <c r="I4" s="17" t="s">
        <v>33</v>
      </c>
      <c r="J4" s="16" t="s">
        <v>18</v>
      </c>
      <c r="K4" s="18" t="s">
        <v>19</v>
      </c>
      <c r="L4" s="39"/>
      <c r="M4" s="19"/>
    </row>
    <row r="5" spans="1:13" ht="27" customHeight="1">
      <c r="A5" s="20">
        <v>1</v>
      </c>
      <c r="B5" s="21" t="s">
        <v>20</v>
      </c>
      <c r="C5" s="20">
        <v>1</v>
      </c>
      <c r="D5" s="20">
        <v>121</v>
      </c>
      <c r="E5" s="22"/>
      <c r="F5" s="20"/>
      <c r="G5" s="44"/>
      <c r="H5" s="20"/>
      <c r="I5" s="20">
        <f>SUM(D5,E5,H5)</f>
        <v>121</v>
      </c>
      <c r="J5" s="23">
        <f>$K$2/I5</f>
        <v>0</v>
      </c>
      <c r="K5" s="20"/>
      <c r="L5" s="40">
        <f aca="true" t="shared" si="0" ref="L5:L15">480*I5/3600</f>
        <v>16.133333333333333</v>
      </c>
      <c r="M5" s="24"/>
    </row>
    <row r="6" spans="1:13" ht="27" customHeight="1">
      <c r="A6" s="25">
        <v>2</v>
      </c>
      <c r="B6" s="26" t="s">
        <v>21</v>
      </c>
      <c r="C6" s="25">
        <v>2</v>
      </c>
      <c r="D6" s="25">
        <v>55</v>
      </c>
      <c r="E6" s="25">
        <v>150</v>
      </c>
      <c r="F6" s="25"/>
      <c r="G6" s="45"/>
      <c r="H6" s="25"/>
      <c r="I6" s="25">
        <f>SUM(D6,E6,H6)</f>
        <v>205</v>
      </c>
      <c r="J6" s="27">
        <f>$K$2/I6</f>
        <v>0</v>
      </c>
      <c r="K6" s="25"/>
      <c r="L6" s="40">
        <f t="shared" si="0"/>
        <v>27.333333333333332</v>
      </c>
      <c r="M6" s="24"/>
    </row>
    <row r="7" spans="1:13" ht="27" customHeight="1">
      <c r="A7" s="20">
        <v>3</v>
      </c>
      <c r="B7" s="21" t="s">
        <v>22</v>
      </c>
      <c r="C7" s="20">
        <v>3</v>
      </c>
      <c r="D7" s="20">
        <v>43</v>
      </c>
      <c r="E7" s="20">
        <v>75</v>
      </c>
      <c r="F7" s="20"/>
      <c r="G7" s="44">
        <v>15</v>
      </c>
      <c r="H7" s="20"/>
      <c r="I7" s="20">
        <f>SUM(D7,E7,H7)</f>
        <v>118</v>
      </c>
      <c r="J7" s="23">
        <f>$K$2/I7</f>
        <v>0</v>
      </c>
      <c r="K7" s="20"/>
      <c r="L7" s="40">
        <f t="shared" si="0"/>
        <v>15.733333333333333</v>
      </c>
      <c r="M7" s="24"/>
    </row>
    <row r="8" spans="1:13" ht="27" customHeight="1">
      <c r="A8" s="20">
        <v>4</v>
      </c>
      <c r="B8" s="21" t="s">
        <v>23</v>
      </c>
      <c r="C8" s="20"/>
      <c r="D8" s="20">
        <v>36</v>
      </c>
      <c r="E8" s="20"/>
      <c r="F8" s="20"/>
      <c r="G8" s="44"/>
      <c r="H8" s="20"/>
      <c r="I8" s="20"/>
      <c r="J8" s="23"/>
      <c r="K8" s="20"/>
      <c r="L8" s="40">
        <f t="shared" si="0"/>
        <v>0</v>
      </c>
      <c r="M8" s="24"/>
    </row>
    <row r="9" spans="1:13" ht="27" customHeight="1">
      <c r="A9" s="20">
        <v>5</v>
      </c>
      <c r="B9" s="37" t="s">
        <v>24</v>
      </c>
      <c r="C9" s="20"/>
      <c r="D9" s="29">
        <v>55</v>
      </c>
      <c r="E9" s="20">
        <v>290</v>
      </c>
      <c r="F9" s="20"/>
      <c r="G9" s="44">
        <v>10</v>
      </c>
      <c r="H9" s="20"/>
      <c r="I9" s="20"/>
      <c r="J9" s="23"/>
      <c r="K9" s="20"/>
      <c r="L9" s="40">
        <f t="shared" si="0"/>
        <v>0</v>
      </c>
      <c r="M9" s="24"/>
    </row>
    <row r="10" spans="1:13" ht="27" customHeight="1">
      <c r="A10" s="20">
        <v>6</v>
      </c>
      <c r="B10" s="37" t="s">
        <v>25</v>
      </c>
      <c r="C10" s="20"/>
      <c r="D10" s="29">
        <v>33</v>
      </c>
      <c r="E10" s="20">
        <v>90</v>
      </c>
      <c r="F10" s="20"/>
      <c r="G10" s="44">
        <v>5</v>
      </c>
      <c r="H10" s="20"/>
      <c r="I10" s="20"/>
      <c r="J10" s="23"/>
      <c r="K10" s="20"/>
      <c r="L10" s="40">
        <f t="shared" si="0"/>
        <v>0</v>
      </c>
      <c r="M10" s="24"/>
    </row>
    <row r="11" spans="1:13" ht="27" customHeight="1">
      <c r="A11" s="20">
        <v>7</v>
      </c>
      <c r="B11" s="37" t="s">
        <v>26</v>
      </c>
      <c r="C11" s="20"/>
      <c r="D11" s="29">
        <v>142</v>
      </c>
      <c r="E11" s="20"/>
      <c r="F11" s="20"/>
      <c r="G11" s="44"/>
      <c r="H11" s="20"/>
      <c r="I11" s="20"/>
      <c r="J11" s="23"/>
      <c r="K11" s="20"/>
      <c r="L11" s="40">
        <f t="shared" si="0"/>
        <v>0</v>
      </c>
      <c r="M11" s="24"/>
    </row>
    <row r="12" spans="1:13" ht="27" customHeight="1">
      <c r="A12" s="20">
        <v>8</v>
      </c>
      <c r="B12" s="37" t="s">
        <v>27</v>
      </c>
      <c r="C12" s="20"/>
      <c r="D12" s="29">
        <v>25</v>
      </c>
      <c r="E12" s="20">
        <v>35</v>
      </c>
      <c r="F12" s="20"/>
      <c r="G12" s="44"/>
      <c r="H12" s="20"/>
      <c r="I12" s="20"/>
      <c r="J12" s="23"/>
      <c r="K12" s="20"/>
      <c r="L12" s="40">
        <f t="shared" si="0"/>
        <v>0</v>
      </c>
      <c r="M12" s="24"/>
    </row>
    <row r="13" spans="1:13" ht="27" customHeight="1">
      <c r="A13" s="20"/>
      <c r="B13" s="28"/>
      <c r="C13" s="20"/>
      <c r="D13" s="29"/>
      <c r="E13" s="20"/>
      <c r="F13" s="20"/>
      <c r="G13" s="44"/>
      <c r="H13" s="20"/>
      <c r="I13" s="20"/>
      <c r="J13" s="23"/>
      <c r="K13" s="20"/>
      <c r="L13" s="40">
        <f t="shared" si="0"/>
        <v>0</v>
      </c>
      <c r="M13" s="24"/>
    </row>
    <row r="14" spans="1:13" ht="27" customHeight="1">
      <c r="A14" s="20"/>
      <c r="B14" s="28"/>
      <c r="C14" s="20"/>
      <c r="D14" s="29"/>
      <c r="E14" s="20"/>
      <c r="F14" s="20"/>
      <c r="G14" s="44"/>
      <c r="H14" s="20"/>
      <c r="I14" s="20"/>
      <c r="J14" s="23"/>
      <c r="K14" s="20"/>
      <c r="L14" s="40">
        <f t="shared" si="0"/>
        <v>0</v>
      </c>
      <c r="M14" s="24"/>
    </row>
    <row r="15" spans="1:15" ht="27" customHeight="1">
      <c r="A15" s="20"/>
      <c r="B15" s="28"/>
      <c r="C15" s="20"/>
      <c r="D15" s="29"/>
      <c r="E15" s="20"/>
      <c r="F15" s="20"/>
      <c r="G15" s="44"/>
      <c r="H15" s="20"/>
      <c r="I15" s="20"/>
      <c r="J15" s="23"/>
      <c r="K15" s="20"/>
      <c r="L15" s="40">
        <f t="shared" si="0"/>
        <v>0</v>
      </c>
      <c r="M15" s="24"/>
      <c r="O15" s="5"/>
    </row>
    <row r="16" spans="1:13" ht="27" customHeight="1">
      <c r="A16" s="20"/>
      <c r="B16" s="20"/>
      <c r="C16" s="20"/>
      <c r="D16" s="20"/>
      <c r="E16" s="20"/>
      <c r="F16" s="20"/>
      <c r="G16" s="44"/>
      <c r="H16" s="20"/>
      <c r="I16" s="20"/>
      <c r="J16" s="20"/>
      <c r="K16" s="21" t="s">
        <v>28</v>
      </c>
      <c r="L16" s="46">
        <f>SUM(L5:L15)</f>
        <v>59.2</v>
      </c>
      <c r="M16" s="30"/>
    </row>
    <row r="17" spans="1:13" ht="27" customHeight="1">
      <c r="A17" s="20"/>
      <c r="B17" s="20"/>
      <c r="C17" s="20"/>
      <c r="D17" s="20"/>
      <c r="E17" s="20"/>
      <c r="F17" s="20"/>
      <c r="G17" s="44"/>
      <c r="H17" s="20"/>
      <c r="I17" s="20"/>
      <c r="J17" s="20"/>
      <c r="K17" s="21" t="s">
        <v>41</v>
      </c>
      <c r="L17" s="47">
        <f>30*10/60</f>
        <v>5</v>
      </c>
      <c r="M17" s="24"/>
    </row>
    <row r="18" spans="1:13" ht="27" customHeight="1">
      <c r="A18" s="20"/>
      <c r="B18" s="20"/>
      <c r="C18" s="20"/>
      <c r="D18" s="20"/>
      <c r="E18" s="20"/>
      <c r="F18" s="20"/>
      <c r="G18" s="44"/>
      <c r="H18" s="20"/>
      <c r="I18" s="20"/>
      <c r="J18" s="20"/>
      <c r="K18" s="21" t="s">
        <v>29</v>
      </c>
      <c r="L18" s="48">
        <v>37.5</v>
      </c>
      <c r="M18" s="24"/>
    </row>
    <row r="19" spans="1:15" ht="27" customHeight="1">
      <c r="A19" s="20"/>
      <c r="B19" s="20"/>
      <c r="C19" s="20"/>
      <c r="D19" s="20"/>
      <c r="E19" s="20"/>
      <c r="F19" s="20"/>
      <c r="G19" s="44"/>
      <c r="H19" s="20"/>
      <c r="I19" s="20"/>
      <c r="J19" s="20"/>
      <c r="K19" s="21" t="s">
        <v>34</v>
      </c>
      <c r="L19" s="48">
        <f>480/(3*L18)</f>
        <v>4.266666666666667</v>
      </c>
      <c r="M19" s="24"/>
      <c r="O19" s="5"/>
    </row>
    <row r="20" spans="1:13" s="4" customFormat="1" ht="24.75" customHeight="1">
      <c r="A20" s="54"/>
      <c r="B20" s="50"/>
      <c r="C20" s="56" t="s">
        <v>30</v>
      </c>
      <c r="D20" s="50">
        <f>SUM(D5:D19)</f>
        <v>510</v>
      </c>
      <c r="E20" s="50">
        <f>SUM(E5:E19)</f>
        <v>640</v>
      </c>
      <c r="F20" s="50"/>
      <c r="G20" s="50"/>
      <c r="H20" s="50"/>
      <c r="I20" s="50"/>
      <c r="J20" s="50"/>
      <c r="K20" s="41" t="s">
        <v>35</v>
      </c>
      <c r="L20" s="49">
        <f>480/(3*7.5)</f>
        <v>21.333333333333332</v>
      </c>
      <c r="M20" s="31"/>
    </row>
    <row r="21" spans="1:13" ht="18">
      <c r="A21" s="55"/>
      <c r="B21" s="51"/>
      <c r="C21" s="57"/>
      <c r="D21" s="51"/>
      <c r="E21" s="51"/>
      <c r="F21" s="51"/>
      <c r="G21" s="51"/>
      <c r="H21" s="51"/>
      <c r="I21" s="51"/>
      <c r="J21" s="51"/>
      <c r="K21" s="21" t="s">
        <v>36</v>
      </c>
      <c r="L21" s="42">
        <f>L20/L19</f>
        <v>5</v>
      </c>
      <c r="M21" s="24"/>
    </row>
  </sheetData>
  <sheetProtection/>
  <mergeCells count="14">
    <mergeCell ref="D2:F2"/>
    <mergeCell ref="D20:D21"/>
    <mergeCell ref="E20:E21"/>
    <mergeCell ref="F20:F21"/>
    <mergeCell ref="G20:G21"/>
    <mergeCell ref="H20:H21"/>
    <mergeCell ref="I20:I21"/>
    <mergeCell ref="J20:J21"/>
    <mergeCell ref="A1:B1"/>
    <mergeCell ref="A20:A21"/>
    <mergeCell ref="B20:B21"/>
    <mergeCell ref="C20:C21"/>
    <mergeCell ref="D3:E3"/>
    <mergeCell ref="C1:F1"/>
  </mergeCells>
  <printOptions/>
  <pageMargins left="1.68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2015-02-13T03:39:03Z</cp:lastPrinted>
  <dcterms:created xsi:type="dcterms:W3CDTF">1996-12-17T01:32:42Z</dcterms:created>
  <dcterms:modified xsi:type="dcterms:W3CDTF">2015-03-01T06:48:07Z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